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15360" windowHeight="7050"/>
  </bookViews>
  <sheets>
    <sheet name="CONTRATACION 2022" sheetId="103" r:id="rId1"/>
  </sheets>
  <definedNames>
    <definedName name="_xlnm._FilterDatabase" localSheetId="0" hidden="1">'CONTRATACION 2022'!$A$1:$AF$31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103" l="1"/>
  <c r="Z27" i="103"/>
  <c r="Z28" i="103"/>
  <c r="Z29" i="103"/>
  <c r="Z30" i="103"/>
  <c r="Z31" i="103"/>
  <c r="Z25" i="103"/>
  <c r="Z18" i="103"/>
  <c r="Z19" i="103"/>
  <c r="Z20" i="103"/>
  <c r="Z21" i="103"/>
  <c r="Z22" i="103"/>
  <c r="Z17" i="103"/>
  <c r="Z12" i="103"/>
  <c r="Z13" i="103"/>
  <c r="Z14" i="103"/>
  <c r="Z11" i="103"/>
  <c r="Z2" i="103"/>
  <c r="Z3" i="103"/>
  <c r="Z4" i="103"/>
  <c r="Z5" i="103"/>
  <c r="Z6" i="103"/>
  <c r="Z7" i="103"/>
  <c r="Z8" i="103"/>
  <c r="F30" i="103" l="1"/>
  <c r="F21" i="103"/>
  <c r="R18" i="103"/>
  <c r="F16" i="103"/>
  <c r="R15" i="103"/>
  <c r="AA15" i="103" s="1"/>
  <c r="F15" i="103"/>
  <c r="R14" i="103"/>
  <c r="R13" i="103"/>
  <c r="R12" i="103"/>
  <c r="F12" i="103"/>
  <c r="F11" i="103" l="1"/>
  <c r="F8" i="103"/>
  <c r="F7" i="103"/>
  <c r="F2" i="103"/>
  <c r="F5" i="103" l="1"/>
  <c r="F4" i="103"/>
  <c r="F3" i="103"/>
</calcChain>
</file>

<file path=xl/sharedStrings.xml><?xml version="1.0" encoding="utf-8"?>
<sst xmlns="http://schemas.openxmlformats.org/spreadsheetml/2006/main" count="220" uniqueCount="96">
  <si>
    <t>Cédula / Nit Del Contratista</t>
  </si>
  <si>
    <t>Fecha De Suscripción Del Contrato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</si>
  <si>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</si>
  <si>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</si>
  <si>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</si>
  <si>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</si>
  <si>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</si>
  <si>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PRESTACION DE SERVICIOS</t>
  </si>
  <si>
    <t>INTERNO</t>
  </si>
  <si>
    <t>MES</t>
  </si>
  <si>
    <t>MANTENIMIENTO</t>
  </si>
  <si>
    <t>DIAS</t>
  </si>
  <si>
    <t>MARIA PAULA GIRALDO MEJIA</t>
  </si>
  <si>
    <t>YERLI CATHERINE GALLO VELEZ</t>
  </si>
  <si>
    <t>COMPRAVENTA</t>
  </si>
  <si>
    <t>CARLOS KARIM LAFAURIE BELTRAN</t>
  </si>
  <si>
    <t xml:space="preserve">No. De Contrato </t>
  </si>
  <si>
    <t>JESUS DAVID CORONELL ARTETA</t>
  </si>
  <si>
    <t>LEIDY LORENA TORRES SANABRIA</t>
  </si>
  <si>
    <t>RUBRO PRESUPUESTAL</t>
  </si>
  <si>
    <t>VALOR CDP</t>
  </si>
  <si>
    <t>213010101-213020101</t>
  </si>
  <si>
    <t>No. Registro</t>
  </si>
  <si>
    <t>No CDP</t>
  </si>
  <si>
    <t>OBJETO DEL CONTRATO</t>
  </si>
  <si>
    <t>NOMBRE DEL CONTRATISTA</t>
  </si>
  <si>
    <t>VALOR FINAL DEL CONTRATO</t>
  </si>
  <si>
    <t>KARINA MARIA ANDRADE MONTALVO</t>
  </si>
  <si>
    <t>FABIO GONZALEZ CORREA</t>
  </si>
  <si>
    <t>ADRIANA MILENA ALFONSO DIAZ</t>
  </si>
  <si>
    <t>JUAN PABLO FLORIANO MORA</t>
  </si>
  <si>
    <t>SUBGERENCIA ADMINISTRATIVA</t>
  </si>
  <si>
    <t>VALOR INICIAL DEL CONTRATO</t>
  </si>
  <si>
    <t>LILIANA PATRICIA MARTINEZ SANCHEZ</t>
  </si>
  <si>
    <t>TIPO DE CONTRATO</t>
  </si>
  <si>
    <t>FECHA DE EXPEDICION DEL CDP</t>
  </si>
  <si>
    <t>FECHA DE ADICION, PRORROGA O MODIFICACION</t>
  </si>
  <si>
    <t>LAURA ALEJANDRA VALBUENA MORENO</t>
  </si>
  <si>
    <t>ZULLY CRYSTIN DUQUE CASTRO</t>
  </si>
  <si>
    <t>EPIFANIO RENGIFO MONTAÑO</t>
  </si>
  <si>
    <t>Fecha Terminación FINAL del Contrato</t>
  </si>
  <si>
    <t>LYDA YAZMIN RODRIGUEZ SANTOYA</t>
  </si>
  <si>
    <t>ADELAIDA CRUZ VARELA</t>
  </si>
  <si>
    <t>VALOR MENSUAL (SI APLICA)</t>
  </si>
  <si>
    <t>SUBGERENCIA DE GESTION ADMINISTRATIVA Y FINANCIERA</t>
  </si>
  <si>
    <t>LABORATORIO CLINICO</t>
  </si>
  <si>
    <t>SERVICIO DE ECONOMATO</t>
  </si>
  <si>
    <t>SALAS DE CIRUGIA</t>
  </si>
  <si>
    <t>FACTURACION</t>
  </si>
  <si>
    <t>PLANEACION, MERCADEO Y SISTEMAS DE INFORMACION</t>
  </si>
  <si>
    <t>COORDINACIÓN MEDICA</t>
  </si>
  <si>
    <t>CONTROL INTERNO DE GESTION</t>
  </si>
  <si>
    <t>AREA</t>
  </si>
  <si>
    <t>CONTABILIDAD</t>
  </si>
  <si>
    <t>TERMINACION ANTICIPADA</t>
  </si>
  <si>
    <t>ENFERMERIA</t>
  </si>
  <si>
    <t>BIOINNOVA INGENIERIA SAS</t>
  </si>
  <si>
    <t>901465453-7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</si>
  <si>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</si>
  <si>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</si>
  <si>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</si>
  <si>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</si>
  <si>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</si>
  <si>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</si>
  <si>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GESTION JURIDICA Y CONTRATACION</t>
  </si>
  <si>
    <t>LUISA FERNANDA ALGARRA MEDINA</t>
  </si>
  <si>
    <t>DANIELA SANCHEZ MEJIA</t>
  </si>
  <si>
    <t>MARIA FAISURY CASTAÑEDA PEREZ</t>
  </si>
  <si>
    <t>TATIANA MARCELA PEREA MOSQUERA</t>
  </si>
  <si>
    <t>NEIDY YULIANA VEGA RODRIGUEZ</t>
  </si>
  <si>
    <t>ANDREA MARCELA BUITRAGO PATIÑO</t>
  </si>
  <si>
    <t>01/42022</t>
  </si>
  <si>
    <t>GYAFRA SAS</t>
  </si>
  <si>
    <t>901246857-1</t>
  </si>
  <si>
    <t>BERNARDO MUÑOZ CASTAÑEDA</t>
  </si>
  <si>
    <t>CARLOS ANDRES HUAMAN PINEDA</t>
  </si>
  <si>
    <t>TATIANA ESMERALDA CARDENAS VILLA</t>
  </si>
  <si>
    <t xml:space="preserve">LINA ALEJANDRA ROMERO GONZALEZ </t>
  </si>
  <si>
    <t>AMALFI CRESPO VILLERO</t>
  </si>
  <si>
    <t>PRESTACION DE SERVICIOS COMO TECNICO ADMINISTRATIVO PARA LA ESE HOSPITAL SAN JOSE DEL GUAVIARE</t>
  </si>
  <si>
    <t>PRESTACION DE SERVICIOS COMO AUXILIAR ADMINISTRATIVO PARA LA ESE HOSPITAL SAN JOSE DEL GUAVIARE</t>
  </si>
  <si>
    <t>PRESTACION DE SERVICIOS COMO AUXILIAR DE COCINA PARA LA ESE HOSPITAL SAN JOSE DEL GUAVIARE</t>
  </si>
  <si>
    <t>PRESTACION DE SERVICIOS COMO AUXILIAR DE ENFERMERIA PARA LA ESE HOSPITAL SAN JOSE DEL GUAVIARE</t>
  </si>
  <si>
    <t xml:space="preserve">PRESTACION DE SERVICIOS COMO AUXILIAR ADMINISTRATIVO PARA REALIZAR ACTIVIDADES DE MENSAJERIA INTERNA Y EXTERNA PARA LA ESE HOSPITAL SAN JOSE DEL GUAVIARE   </t>
  </si>
  <si>
    <t>PRESTACION DE SERVICIOS PROFESIONALES COMO MEDICO GENERAL PARA LA ESE HOSPITAL SAN JOSE DEL GUAVIARE</t>
  </si>
  <si>
    <t>PRESTACION DE SERVICIOS PROFESIONALES EN ENFERMERIA PARA LA ESE HOSPITAL SAN JOSE DEL GUAVIARE</t>
  </si>
  <si>
    <t>MICHELL ALEXIA MORERA LAISECA</t>
  </si>
  <si>
    <t>PRESTACION DE SERVICIOS PROFESIONALES COMO BACTERIOLOGA PARA LA ESE HOSPITAL SAN JOSE DEL GUAVIARE</t>
  </si>
  <si>
    <t>TERMINACION ANTICIPADA, ACLARATORIO</t>
  </si>
  <si>
    <t>ESPERANZA GOMEZ RIORRECIO</t>
  </si>
  <si>
    <t>PRESTACION DE SERVICIOS PROFESIONALES COMO ADMINISTRADORA FINANCIERA DE APOYO PARA EL AREA DE CONTROL INTERNO DE GESTION DE LA ESE HOSPITAL SAN JOSE DEL GUAVIARE</t>
  </si>
  <si>
    <t xml:space="preserve">MANTENIMIENTO PREVENTIVO, CORRECTIVO Y STOCK DE REPUESTOS DE LOS EQUIPOS DE IMÁGENES DIAGNOSTICAS DE LA ESE HOSPITAL SAN JOSE DEL GUAVIARE  </t>
  </si>
  <si>
    <t xml:space="preserve">COMPRAVENTA DE IMPRESORAS LASER, ESCANERES Y DISPOSITIVOS TABLETS PARA LA ESE HOSPITAL SAN JOSE DEL GUAVIARE </t>
  </si>
  <si>
    <t>20/05/2022 - 03/06/2022 - 16/06/2022 - 17/06/2022</t>
  </si>
  <si>
    <t>SUSPENSION 01 Y 02, REINICIO 01 OTROSI MODIFICATORIO 01</t>
  </si>
  <si>
    <t>11/07/2022 - 05/08/2022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</si>
</sst>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3" fontId="18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7" fillId="0" borderId="1" xfId="0" applyNumberFormat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right" vertical="center"/>
    </xf>
    <xf numFmtId="14" fontId="11" fillId="0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1" fillId="0" borderId="1" xfId="3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/>
    </xf>
    <xf numFmtId="3" fontId="11" fillId="0" borderId="1" xfId="3" applyNumberFormat="1" applyFont="1" applyFill="1" applyBorder="1" applyAlignment="1">
      <alignment horizontal="right" vertical="center"/>
    </xf>
    <xf numFmtId="164" fontId="8" fillId="0" borderId="1" xfId="3" applyNumberFormat="1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 wrapText="1"/>
    </xf>
    <xf numFmtId="14" fontId="1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left" vertical="center"/>
    </xf>
    <xf numFmtId="3" fontId="11" fillId="0" borderId="0" xfId="3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center" vertical="center"/>
    </xf>
    <xf numFmtId="14" fontId="11" fillId="0" borderId="0" xfId="1" applyNumberFormat="1" applyFont="1" applyFill="1" applyAlignment="1">
      <alignment horizontal="center" vertical="center"/>
    </xf>
    <xf numFmtId="3" fontId="11" fillId="0" borderId="0" xfId="3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1" fontId="16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14" fontId="12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/>
    </xf>
    <xf numFmtId="14" fontId="10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right" vertical="center"/>
    </xf>
    <xf numFmtId="1" fontId="17" fillId="0" borderId="0" xfId="1" applyNumberFormat="1" applyFont="1" applyFill="1" applyAlignment="1">
      <alignment horizontal="right" vertical="center"/>
    </xf>
    <xf numFmtId="1" fontId="9" fillId="0" borderId="1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</cellXfs>
  <cellStyles count="4">
    <cellStyle name="Millares" xfId="3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31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7.42578125" style="46" customWidth="1"/>
    <col min="2" max="2" width="10.5703125" style="42" customWidth="1"/>
    <col min="3" max="3" width="14.7109375" style="43" customWidth="1"/>
    <col min="4" max="4" width="17.7109375" style="44" customWidth="1"/>
    <col min="5" max="5" width="17.42578125" style="45" customWidth="1"/>
    <col min="6" max="6" width="14.140625" style="69" customWidth="1"/>
    <col min="7" max="7" width="9.5703125" style="70" customWidth="1"/>
    <col min="8" max="8" width="7.140625" style="72" customWidth="1"/>
    <col min="9" max="9" width="14.28515625" style="68" customWidth="1"/>
    <col min="10" max="10" width="15.5703125" style="45" customWidth="1"/>
    <col min="11" max="11" width="25.85546875" style="47" customWidth="1"/>
    <col min="12" max="12" width="14.85546875" style="48" customWidth="1"/>
    <col min="13" max="13" width="19.85546875" style="43" customWidth="1"/>
    <col min="14" max="14" width="8.28515625" style="29" customWidth="1"/>
    <col min="15" max="15" width="7.140625" style="29" customWidth="1"/>
    <col min="16" max="16" width="5.140625" style="29" customWidth="1"/>
    <col min="17" max="17" width="12.140625" style="49" customWidth="1"/>
    <col min="18" max="18" width="13.42578125" style="50" customWidth="1"/>
    <col min="19" max="19" width="8" style="51" customWidth="1"/>
    <col min="20" max="20" width="11.42578125" style="52" customWidth="1"/>
    <col min="21" max="21" width="7" style="55" customWidth="1"/>
    <col min="22" max="22" width="7.7109375" style="55" customWidth="1"/>
    <col min="23" max="23" width="13.140625" style="53" customWidth="1"/>
    <col min="24" max="24" width="7" style="55" customWidth="1"/>
    <col min="25" max="25" width="7" style="56" customWidth="1"/>
    <col min="26" max="26" width="15.5703125" style="57" customWidth="1"/>
    <col min="27" max="27" width="13.85546875" style="54" customWidth="1"/>
    <col min="28" max="28" width="89.85546875" style="28" customWidth="1"/>
    <col min="29" max="29" width="12.7109375" style="29" bestFit="1" customWidth="1"/>
    <col min="30" max="30" width="15.42578125" style="29" customWidth="1"/>
    <col min="31" max="16384" width="9.140625" style="29"/>
  </cols>
  <sheetData>
    <row r="1" spans="1:28" s="15" customFormat="1" ht="39" customHeight="1" x14ac:dyDescent="0.25">
      <c r="A1" s="1" t="s">
        <v>16</v>
      </c>
      <c r="B1" s="2" t="s">
        <v>1</v>
      </c>
      <c r="C1" s="3" t="s">
        <v>34</v>
      </c>
      <c r="D1" s="4" t="s">
        <v>24</v>
      </c>
      <c r="E1" s="5" t="s">
        <v>32</v>
      </c>
      <c r="F1" s="58" t="s">
        <v>43</v>
      </c>
      <c r="G1" s="59" t="s">
        <v>19</v>
      </c>
      <c r="H1" s="60" t="s">
        <v>23</v>
      </c>
      <c r="I1" s="10" t="s">
        <v>35</v>
      </c>
      <c r="J1" s="5" t="s">
        <v>20</v>
      </c>
      <c r="K1" s="6" t="s">
        <v>25</v>
      </c>
      <c r="L1" s="7" t="s">
        <v>0</v>
      </c>
      <c r="M1" s="3" t="s">
        <v>52</v>
      </c>
      <c r="N1" s="1" t="s">
        <v>2</v>
      </c>
      <c r="O1" s="1" t="s">
        <v>3</v>
      </c>
      <c r="P1" s="1" t="s">
        <v>4</v>
      </c>
      <c r="Q1" s="9" t="s">
        <v>5</v>
      </c>
      <c r="R1" s="9" t="s">
        <v>6</v>
      </c>
      <c r="S1" s="1" t="s">
        <v>22</v>
      </c>
      <c r="T1" s="10" t="s">
        <v>36</v>
      </c>
      <c r="U1" s="8" t="s">
        <v>58</v>
      </c>
      <c r="V1" s="8" t="s">
        <v>59</v>
      </c>
      <c r="W1" s="11" t="s">
        <v>60</v>
      </c>
      <c r="X1" s="8" t="s">
        <v>61</v>
      </c>
      <c r="Y1" s="8" t="s">
        <v>62</v>
      </c>
      <c r="Z1" s="12" t="s">
        <v>26</v>
      </c>
      <c r="AA1" s="13" t="s">
        <v>40</v>
      </c>
      <c r="AB1" s="14" t="s">
        <v>63</v>
      </c>
    </row>
    <row r="2" spans="1:28" x14ac:dyDescent="0.25">
      <c r="A2" s="16">
        <v>424</v>
      </c>
      <c r="B2" s="30">
        <v>44652</v>
      </c>
      <c r="C2" s="17" t="s">
        <v>7</v>
      </c>
      <c r="D2" s="18" t="s">
        <v>80</v>
      </c>
      <c r="E2" s="37">
        <v>4098000</v>
      </c>
      <c r="F2" s="64">
        <f>+E2/3</f>
        <v>1366000</v>
      </c>
      <c r="G2" s="62">
        <v>211020205</v>
      </c>
      <c r="H2" s="71">
        <v>602</v>
      </c>
      <c r="I2" s="63">
        <v>44649</v>
      </c>
      <c r="J2" s="37">
        <v>4098000</v>
      </c>
      <c r="K2" s="20" t="s">
        <v>65</v>
      </c>
      <c r="L2" s="38">
        <v>1006729631</v>
      </c>
      <c r="M2" s="17" t="s">
        <v>64</v>
      </c>
      <c r="N2" s="31" t="s">
        <v>8</v>
      </c>
      <c r="O2" s="31" t="s">
        <v>9</v>
      </c>
      <c r="P2" s="31">
        <v>3</v>
      </c>
      <c r="Q2" s="32">
        <v>44652</v>
      </c>
      <c r="R2" s="22">
        <v>44742</v>
      </c>
      <c r="S2" s="33">
        <v>1215</v>
      </c>
      <c r="T2" s="23"/>
      <c r="U2" s="24"/>
      <c r="V2" s="24"/>
      <c r="W2" s="25"/>
      <c r="X2" s="24"/>
      <c r="Y2" s="26"/>
      <c r="Z2" s="39">
        <f t="shared" ref="Z2:Z8" si="0">+E2</f>
        <v>4098000</v>
      </c>
      <c r="AA2" s="27"/>
    </row>
    <row r="3" spans="1:28" x14ac:dyDescent="0.25">
      <c r="A3" s="34">
        <v>425</v>
      </c>
      <c r="B3" s="30">
        <v>44652</v>
      </c>
      <c r="C3" s="17" t="s">
        <v>7</v>
      </c>
      <c r="D3" s="18" t="s">
        <v>82</v>
      </c>
      <c r="E3" s="37">
        <v>5163000</v>
      </c>
      <c r="F3" s="64">
        <f>E3/3</f>
        <v>1721000</v>
      </c>
      <c r="G3" s="62">
        <v>211020105</v>
      </c>
      <c r="H3" s="71">
        <v>582</v>
      </c>
      <c r="I3" s="67">
        <v>44644</v>
      </c>
      <c r="J3" s="37">
        <v>5163000</v>
      </c>
      <c r="K3" s="20" t="s">
        <v>69</v>
      </c>
      <c r="L3" s="36">
        <v>1007294234</v>
      </c>
      <c r="M3" s="17" t="s">
        <v>55</v>
      </c>
      <c r="N3" s="31" t="s">
        <v>8</v>
      </c>
      <c r="O3" s="31" t="s">
        <v>9</v>
      </c>
      <c r="P3" s="31">
        <v>3</v>
      </c>
      <c r="Q3" s="32">
        <v>44652</v>
      </c>
      <c r="R3" s="22">
        <v>44742</v>
      </c>
      <c r="S3" s="33">
        <v>1216</v>
      </c>
      <c r="T3" s="23"/>
      <c r="U3" s="24"/>
      <c r="V3" s="24"/>
      <c r="W3" s="25"/>
      <c r="X3" s="24"/>
      <c r="Y3" s="26"/>
      <c r="Z3" s="39">
        <f t="shared" si="0"/>
        <v>5163000</v>
      </c>
      <c r="AA3" s="27"/>
    </row>
    <row r="4" spans="1:28" x14ac:dyDescent="0.25">
      <c r="A4" s="16">
        <v>426</v>
      </c>
      <c r="B4" s="30">
        <v>44652</v>
      </c>
      <c r="C4" s="17" t="s">
        <v>7</v>
      </c>
      <c r="D4" s="18" t="s">
        <v>82</v>
      </c>
      <c r="E4" s="37">
        <v>5163000</v>
      </c>
      <c r="F4" s="64">
        <f>E4/3</f>
        <v>1721000</v>
      </c>
      <c r="G4" s="62">
        <v>211020105</v>
      </c>
      <c r="H4" s="71">
        <v>583</v>
      </c>
      <c r="I4" s="67">
        <v>44644</v>
      </c>
      <c r="J4" s="37">
        <v>5163000</v>
      </c>
      <c r="K4" s="20" t="s">
        <v>70</v>
      </c>
      <c r="L4" s="36">
        <v>1120569417</v>
      </c>
      <c r="M4" s="17" t="s">
        <v>55</v>
      </c>
      <c r="N4" s="31" t="s">
        <v>8</v>
      </c>
      <c r="O4" s="31" t="s">
        <v>9</v>
      </c>
      <c r="P4" s="31">
        <v>3</v>
      </c>
      <c r="Q4" s="32">
        <v>44652</v>
      </c>
      <c r="R4" s="22">
        <v>44742</v>
      </c>
      <c r="S4" s="33">
        <v>1217</v>
      </c>
      <c r="T4" s="23"/>
      <c r="U4" s="24"/>
      <c r="V4" s="24"/>
      <c r="W4" s="25"/>
      <c r="X4" s="24"/>
      <c r="Y4" s="26"/>
      <c r="Z4" s="39">
        <f t="shared" si="0"/>
        <v>5163000</v>
      </c>
      <c r="AA4" s="27"/>
    </row>
    <row r="5" spans="1:28" x14ac:dyDescent="0.25">
      <c r="A5" s="16">
        <v>427</v>
      </c>
      <c r="B5" s="30">
        <v>44652</v>
      </c>
      <c r="C5" s="17" t="s">
        <v>7</v>
      </c>
      <c r="D5" s="18" t="s">
        <v>85</v>
      </c>
      <c r="E5" s="37">
        <v>9000000</v>
      </c>
      <c r="F5" s="64">
        <f>E5/3</f>
        <v>3000000</v>
      </c>
      <c r="G5" s="62">
        <v>211020105</v>
      </c>
      <c r="H5" s="71">
        <v>587</v>
      </c>
      <c r="I5" s="67">
        <v>44644</v>
      </c>
      <c r="J5" s="37">
        <v>9000000</v>
      </c>
      <c r="K5" s="20" t="s">
        <v>41</v>
      </c>
      <c r="L5" s="36">
        <v>1121419326</v>
      </c>
      <c r="M5" s="17" t="s">
        <v>55</v>
      </c>
      <c r="N5" s="31" t="s">
        <v>8</v>
      </c>
      <c r="O5" s="31" t="s">
        <v>9</v>
      </c>
      <c r="P5" s="31">
        <v>3</v>
      </c>
      <c r="Q5" s="32">
        <v>44652</v>
      </c>
      <c r="R5" s="22">
        <v>44742</v>
      </c>
      <c r="S5" s="33">
        <v>1218</v>
      </c>
      <c r="T5" s="23"/>
      <c r="U5" s="24"/>
      <c r="V5" s="24"/>
      <c r="W5" s="25"/>
      <c r="X5" s="24"/>
      <c r="Y5" s="26"/>
      <c r="Z5" s="39">
        <f t="shared" si="0"/>
        <v>9000000</v>
      </c>
      <c r="AA5" s="27"/>
    </row>
    <row r="6" spans="1:28" ht="25.5" x14ac:dyDescent="0.25">
      <c r="A6" s="16">
        <v>428</v>
      </c>
      <c r="B6" s="30">
        <v>44652</v>
      </c>
      <c r="C6" s="17" t="s">
        <v>7</v>
      </c>
      <c r="D6" s="18" t="s">
        <v>80</v>
      </c>
      <c r="E6" s="64">
        <v>1571000</v>
      </c>
      <c r="F6" s="64">
        <v>1571000</v>
      </c>
      <c r="G6" s="62">
        <v>211020205</v>
      </c>
      <c r="H6" s="71">
        <v>604</v>
      </c>
      <c r="I6" s="67">
        <v>44651</v>
      </c>
      <c r="J6" s="37">
        <v>1571000</v>
      </c>
      <c r="K6" s="41" t="s">
        <v>39</v>
      </c>
      <c r="L6" s="40">
        <v>1022937945</v>
      </c>
      <c r="M6" s="17" t="s">
        <v>48</v>
      </c>
      <c r="N6" s="31" t="s">
        <v>8</v>
      </c>
      <c r="O6" s="31" t="s">
        <v>9</v>
      </c>
      <c r="P6" s="31">
        <v>1</v>
      </c>
      <c r="Q6" s="32">
        <v>44652</v>
      </c>
      <c r="R6" s="22">
        <v>44681</v>
      </c>
      <c r="S6" s="33">
        <v>1221</v>
      </c>
      <c r="T6" s="23"/>
      <c r="U6" s="24"/>
      <c r="V6" s="24"/>
      <c r="W6" s="25"/>
      <c r="X6" s="24"/>
      <c r="Y6" s="26"/>
      <c r="Z6" s="39">
        <f t="shared" si="0"/>
        <v>1571000</v>
      </c>
      <c r="AA6" s="27"/>
    </row>
    <row r="7" spans="1:28" x14ac:dyDescent="0.25">
      <c r="A7" s="34">
        <v>429</v>
      </c>
      <c r="B7" s="30">
        <v>44652</v>
      </c>
      <c r="C7" s="17" t="s">
        <v>7</v>
      </c>
      <c r="D7" s="18" t="s">
        <v>81</v>
      </c>
      <c r="E7" s="37">
        <v>3711300</v>
      </c>
      <c r="F7" s="64">
        <f>+E7/89*30</f>
        <v>1251000</v>
      </c>
      <c r="G7" s="62">
        <v>211020105</v>
      </c>
      <c r="H7" s="71">
        <v>590</v>
      </c>
      <c r="I7" s="67">
        <v>44645</v>
      </c>
      <c r="J7" s="37">
        <v>3753000</v>
      </c>
      <c r="K7" s="20" t="s">
        <v>68</v>
      </c>
      <c r="L7" s="21">
        <v>1007506573</v>
      </c>
      <c r="M7" s="17" t="s">
        <v>46</v>
      </c>
      <c r="N7" s="31" t="s">
        <v>8</v>
      </c>
      <c r="O7" s="31" t="s">
        <v>11</v>
      </c>
      <c r="P7" s="31">
        <v>89</v>
      </c>
      <c r="Q7" s="32">
        <v>44653</v>
      </c>
      <c r="R7" s="22">
        <v>44742</v>
      </c>
      <c r="S7" s="33">
        <v>1222</v>
      </c>
      <c r="T7" s="23"/>
      <c r="U7" s="24"/>
      <c r="V7" s="24"/>
      <c r="W7" s="25"/>
      <c r="X7" s="24"/>
      <c r="Y7" s="26"/>
      <c r="Z7" s="39">
        <f t="shared" si="0"/>
        <v>3711300</v>
      </c>
      <c r="AA7" s="27"/>
    </row>
    <row r="8" spans="1:28" x14ac:dyDescent="0.25">
      <c r="A8" s="16">
        <v>430</v>
      </c>
      <c r="B8" s="30">
        <v>44655</v>
      </c>
      <c r="C8" s="17" t="s">
        <v>7</v>
      </c>
      <c r="D8" s="18" t="s">
        <v>90</v>
      </c>
      <c r="E8" s="19">
        <v>7250000</v>
      </c>
      <c r="F8" s="61">
        <f>+E8/87*30</f>
        <v>2500000</v>
      </c>
      <c r="G8" s="62">
        <v>211020205</v>
      </c>
      <c r="H8" s="71">
        <v>592</v>
      </c>
      <c r="I8" s="66">
        <v>44648</v>
      </c>
      <c r="J8" s="65">
        <v>7250000</v>
      </c>
      <c r="K8" s="20" t="s">
        <v>13</v>
      </c>
      <c r="L8" s="35">
        <v>1121882695</v>
      </c>
      <c r="M8" s="17" t="s">
        <v>51</v>
      </c>
      <c r="N8" s="31" t="s">
        <v>8</v>
      </c>
      <c r="O8" s="31" t="s">
        <v>11</v>
      </c>
      <c r="P8" s="31">
        <v>87</v>
      </c>
      <c r="Q8" s="32">
        <v>44655</v>
      </c>
      <c r="R8" s="22">
        <v>44742</v>
      </c>
      <c r="S8" s="33">
        <v>1226</v>
      </c>
      <c r="T8" s="23"/>
      <c r="U8" s="24"/>
      <c r="V8" s="24"/>
      <c r="W8" s="25"/>
      <c r="X8" s="24"/>
      <c r="Y8" s="26"/>
      <c r="Z8" s="39">
        <f t="shared" si="0"/>
        <v>7250000</v>
      </c>
      <c r="AA8" s="27"/>
    </row>
    <row r="9" spans="1:28" x14ac:dyDescent="0.25">
      <c r="A9" s="16">
        <v>431</v>
      </c>
      <c r="B9" s="30">
        <v>44656</v>
      </c>
      <c r="C9" s="17" t="s">
        <v>7</v>
      </c>
      <c r="D9" s="18" t="s">
        <v>84</v>
      </c>
      <c r="E9" s="37">
        <v>23040000</v>
      </c>
      <c r="F9" s="64">
        <v>5760000</v>
      </c>
      <c r="G9" s="62">
        <v>211020105</v>
      </c>
      <c r="H9" s="71">
        <v>613</v>
      </c>
      <c r="I9" s="67">
        <v>44652</v>
      </c>
      <c r="J9" s="37">
        <v>23040000</v>
      </c>
      <c r="K9" s="20" t="s">
        <v>18</v>
      </c>
      <c r="L9" s="36">
        <v>1121838080</v>
      </c>
      <c r="M9" s="17" t="s">
        <v>50</v>
      </c>
      <c r="N9" s="31" t="s">
        <v>8</v>
      </c>
      <c r="O9" s="31" t="s">
        <v>11</v>
      </c>
      <c r="P9" s="31">
        <v>116</v>
      </c>
      <c r="Q9" s="32">
        <v>44656</v>
      </c>
      <c r="R9" s="22">
        <v>44773</v>
      </c>
      <c r="S9" s="33">
        <v>1232</v>
      </c>
      <c r="T9" s="23">
        <v>44670</v>
      </c>
      <c r="U9" s="24">
        <v>0</v>
      </c>
      <c r="V9" s="24">
        <v>0</v>
      </c>
      <c r="W9" s="25">
        <v>0</v>
      </c>
      <c r="X9" s="24">
        <v>0</v>
      </c>
      <c r="Y9" s="26">
        <v>0</v>
      </c>
      <c r="Z9" s="39">
        <v>3648000</v>
      </c>
      <c r="AA9" s="27">
        <v>44670</v>
      </c>
      <c r="AB9" s="28" t="s">
        <v>54</v>
      </c>
    </row>
    <row r="10" spans="1:28" x14ac:dyDescent="0.25">
      <c r="A10" s="16">
        <v>432</v>
      </c>
      <c r="B10" s="30">
        <v>44656</v>
      </c>
      <c r="C10" s="17" t="s">
        <v>7</v>
      </c>
      <c r="D10" s="18" t="s">
        <v>84</v>
      </c>
      <c r="E10" s="37">
        <v>19008000</v>
      </c>
      <c r="F10" s="64">
        <v>5760000</v>
      </c>
      <c r="G10" s="62">
        <v>211020105</v>
      </c>
      <c r="H10" s="71">
        <v>615</v>
      </c>
      <c r="I10" s="67">
        <v>44652</v>
      </c>
      <c r="J10" s="37">
        <v>19008000</v>
      </c>
      <c r="K10" s="20" t="s">
        <v>37</v>
      </c>
      <c r="L10" s="36">
        <v>1057464209</v>
      </c>
      <c r="M10" s="17" t="s">
        <v>50</v>
      </c>
      <c r="N10" s="31" t="s">
        <v>8</v>
      </c>
      <c r="O10" s="31" t="s">
        <v>11</v>
      </c>
      <c r="P10" s="31">
        <v>86</v>
      </c>
      <c r="Q10" s="32">
        <v>44656</v>
      </c>
      <c r="R10" s="22">
        <v>44742</v>
      </c>
      <c r="S10" s="33">
        <v>1233</v>
      </c>
      <c r="T10" s="23">
        <v>44670</v>
      </c>
      <c r="U10" s="24">
        <v>0</v>
      </c>
      <c r="V10" s="24">
        <v>0</v>
      </c>
      <c r="W10" s="25">
        <v>0</v>
      </c>
      <c r="X10" s="24">
        <v>0</v>
      </c>
      <c r="Y10" s="26">
        <v>0</v>
      </c>
      <c r="Z10" s="39">
        <v>2688000</v>
      </c>
      <c r="AA10" s="27">
        <v>44670</v>
      </c>
      <c r="AB10" s="28" t="s">
        <v>54</v>
      </c>
    </row>
    <row r="11" spans="1:28" x14ac:dyDescent="0.25">
      <c r="A11" s="34">
        <v>433</v>
      </c>
      <c r="B11" s="30">
        <v>44658</v>
      </c>
      <c r="C11" s="17" t="s">
        <v>7</v>
      </c>
      <c r="D11" s="18" t="s">
        <v>80</v>
      </c>
      <c r="E11" s="37">
        <v>3824800</v>
      </c>
      <c r="F11" s="64">
        <f>+E11/84*30</f>
        <v>1366000</v>
      </c>
      <c r="G11" s="62">
        <v>211020205</v>
      </c>
      <c r="H11" s="71">
        <v>616</v>
      </c>
      <c r="I11" s="67" t="s">
        <v>71</v>
      </c>
      <c r="J11" s="37">
        <v>3824800</v>
      </c>
      <c r="K11" s="20" t="s">
        <v>12</v>
      </c>
      <c r="L11" s="36">
        <v>1121870121</v>
      </c>
      <c r="M11" s="17" t="s">
        <v>47</v>
      </c>
      <c r="N11" s="31" t="s">
        <v>8</v>
      </c>
      <c r="O11" s="31" t="s">
        <v>11</v>
      </c>
      <c r="P11" s="31">
        <v>84</v>
      </c>
      <c r="Q11" s="32">
        <v>44658</v>
      </c>
      <c r="R11" s="22">
        <v>44742</v>
      </c>
      <c r="S11" s="33">
        <v>1238</v>
      </c>
      <c r="T11" s="23"/>
      <c r="U11" s="24"/>
      <c r="V11" s="24"/>
      <c r="W11" s="25"/>
      <c r="X11" s="24"/>
      <c r="Y11" s="26"/>
      <c r="Z11" s="39">
        <f>+E11</f>
        <v>3824800</v>
      </c>
      <c r="AA11" s="27"/>
    </row>
    <row r="12" spans="1:28" x14ac:dyDescent="0.25">
      <c r="A12" s="16">
        <v>434</v>
      </c>
      <c r="B12" s="30">
        <v>44658</v>
      </c>
      <c r="C12" s="17" t="s">
        <v>7</v>
      </c>
      <c r="D12" s="18" t="s">
        <v>91</v>
      </c>
      <c r="E12" s="37">
        <v>73998805</v>
      </c>
      <c r="F12" s="64">
        <f>+E12/267*30</f>
        <v>8314472.4719101116</v>
      </c>
      <c r="G12" s="62" t="s">
        <v>21</v>
      </c>
      <c r="H12" s="71">
        <v>560</v>
      </c>
      <c r="I12" s="67">
        <v>44630</v>
      </c>
      <c r="J12" s="37">
        <v>73998805</v>
      </c>
      <c r="K12" s="20" t="s">
        <v>56</v>
      </c>
      <c r="L12" s="36" t="s">
        <v>57</v>
      </c>
      <c r="M12" s="17" t="s">
        <v>10</v>
      </c>
      <c r="N12" s="31" t="s">
        <v>8</v>
      </c>
      <c r="O12" s="31" t="s">
        <v>11</v>
      </c>
      <c r="P12" s="31">
        <v>267</v>
      </c>
      <c r="Q12" s="32">
        <v>44680</v>
      </c>
      <c r="R12" s="22">
        <f>+Q12+P12</f>
        <v>44947</v>
      </c>
      <c r="S12" s="33">
        <v>1239</v>
      </c>
      <c r="T12" s="23"/>
      <c r="U12" s="24"/>
      <c r="V12" s="24"/>
      <c r="W12" s="25"/>
      <c r="X12" s="24"/>
      <c r="Y12" s="26"/>
      <c r="Z12" s="39">
        <f>+E12</f>
        <v>73998805</v>
      </c>
      <c r="AA12" s="27"/>
    </row>
    <row r="13" spans="1:28" x14ac:dyDescent="0.25">
      <c r="A13" s="16">
        <v>435</v>
      </c>
      <c r="B13" s="30">
        <v>44659</v>
      </c>
      <c r="C13" s="17" t="s">
        <v>7</v>
      </c>
      <c r="D13" s="18" t="s">
        <v>82</v>
      </c>
      <c r="E13" s="37">
        <v>4761433</v>
      </c>
      <c r="F13" s="64">
        <v>1721000</v>
      </c>
      <c r="G13" s="62">
        <v>211020105</v>
      </c>
      <c r="H13" s="71">
        <v>586</v>
      </c>
      <c r="I13" s="67">
        <v>44644</v>
      </c>
      <c r="J13" s="37">
        <v>5163000</v>
      </c>
      <c r="K13" s="20" t="s">
        <v>29</v>
      </c>
      <c r="L13" s="36">
        <v>1120573500</v>
      </c>
      <c r="M13" s="17" t="s">
        <v>55</v>
      </c>
      <c r="N13" s="31" t="s">
        <v>8</v>
      </c>
      <c r="O13" s="31" t="s">
        <v>11</v>
      </c>
      <c r="P13" s="31">
        <v>83</v>
      </c>
      <c r="Q13" s="32">
        <v>44659</v>
      </c>
      <c r="R13" s="22">
        <f>+Q13+P13</f>
        <v>44742</v>
      </c>
      <c r="S13" s="33">
        <v>1247</v>
      </c>
      <c r="T13" s="23"/>
      <c r="U13" s="24"/>
      <c r="V13" s="24"/>
      <c r="W13" s="25"/>
      <c r="X13" s="24"/>
      <c r="Y13" s="26"/>
      <c r="Z13" s="39">
        <f>+E13</f>
        <v>4761433</v>
      </c>
      <c r="AA13" s="27"/>
    </row>
    <row r="14" spans="1:28" x14ac:dyDescent="0.25">
      <c r="A14" s="16">
        <v>436</v>
      </c>
      <c r="B14" s="30">
        <v>44659</v>
      </c>
      <c r="C14" s="17" t="s">
        <v>7</v>
      </c>
      <c r="D14" s="18" t="s">
        <v>82</v>
      </c>
      <c r="E14" s="37">
        <v>4761433</v>
      </c>
      <c r="F14" s="64">
        <v>1721000</v>
      </c>
      <c r="G14" s="62">
        <v>211020105</v>
      </c>
      <c r="H14" s="71">
        <v>585</v>
      </c>
      <c r="I14" s="67">
        <v>44644</v>
      </c>
      <c r="J14" s="37">
        <v>5163000</v>
      </c>
      <c r="K14" s="20" t="s">
        <v>86</v>
      </c>
      <c r="L14" s="36">
        <v>1006779746</v>
      </c>
      <c r="M14" s="17" t="s">
        <v>55</v>
      </c>
      <c r="N14" s="31" t="s">
        <v>8</v>
      </c>
      <c r="O14" s="31" t="s">
        <v>11</v>
      </c>
      <c r="P14" s="31">
        <v>83</v>
      </c>
      <c r="Q14" s="32">
        <v>44659</v>
      </c>
      <c r="R14" s="22">
        <f>+Q14+P14</f>
        <v>44742</v>
      </c>
      <c r="S14" s="33">
        <v>1248</v>
      </c>
      <c r="T14" s="23"/>
      <c r="U14" s="24"/>
      <c r="V14" s="24"/>
      <c r="W14" s="25"/>
      <c r="X14" s="24"/>
      <c r="Y14" s="26"/>
      <c r="Z14" s="39">
        <f>+E14</f>
        <v>4761433</v>
      </c>
      <c r="AA14" s="27"/>
    </row>
    <row r="15" spans="1:28" x14ac:dyDescent="0.25">
      <c r="A15" s="34">
        <v>437</v>
      </c>
      <c r="B15" s="30">
        <v>44659</v>
      </c>
      <c r="C15" s="17" t="s">
        <v>14</v>
      </c>
      <c r="D15" s="18" t="s">
        <v>92</v>
      </c>
      <c r="E15" s="37">
        <v>71362600</v>
      </c>
      <c r="F15" s="64">
        <f>+E15/45*30</f>
        <v>47575066.666666664</v>
      </c>
      <c r="G15" s="62">
        <v>213010901</v>
      </c>
      <c r="H15" s="71">
        <v>566</v>
      </c>
      <c r="I15" s="67">
        <v>44636</v>
      </c>
      <c r="J15" s="37">
        <v>73287601</v>
      </c>
      <c r="K15" s="20" t="s">
        <v>72</v>
      </c>
      <c r="L15" s="36" t="s">
        <v>73</v>
      </c>
      <c r="M15" s="17" t="s">
        <v>44</v>
      </c>
      <c r="N15" s="31" t="s">
        <v>8</v>
      </c>
      <c r="O15" s="31" t="s">
        <v>11</v>
      </c>
      <c r="P15" s="31">
        <v>45</v>
      </c>
      <c r="Q15" s="32">
        <v>44662</v>
      </c>
      <c r="R15" s="22">
        <f>+Q15+P15</f>
        <v>44707</v>
      </c>
      <c r="S15" s="33">
        <v>1249</v>
      </c>
      <c r="T15" s="23" t="s">
        <v>93</v>
      </c>
      <c r="U15" s="24">
        <v>0</v>
      </c>
      <c r="V15" s="24">
        <v>0</v>
      </c>
      <c r="W15" s="25">
        <v>0</v>
      </c>
      <c r="X15" s="24">
        <v>0</v>
      </c>
      <c r="Y15" s="26">
        <v>27</v>
      </c>
      <c r="Z15" s="39">
        <v>71362600</v>
      </c>
      <c r="AA15" s="27">
        <f>+R15+Y15</f>
        <v>44734</v>
      </c>
      <c r="AB15" s="28" t="s">
        <v>94</v>
      </c>
    </row>
    <row r="16" spans="1:28" x14ac:dyDescent="0.25">
      <c r="A16" s="16">
        <v>438</v>
      </c>
      <c r="B16" s="30">
        <v>44659</v>
      </c>
      <c r="C16" s="17" t="s">
        <v>7</v>
      </c>
      <c r="D16" s="18" t="s">
        <v>79</v>
      </c>
      <c r="E16" s="37">
        <v>3468000</v>
      </c>
      <c r="F16" s="64">
        <f>+E16/2</f>
        <v>1734000</v>
      </c>
      <c r="G16" s="62">
        <v>211020205</v>
      </c>
      <c r="H16" s="71">
        <v>601</v>
      </c>
      <c r="I16" s="67">
        <v>44649</v>
      </c>
      <c r="J16" s="37">
        <v>3468000</v>
      </c>
      <c r="K16" s="20" t="s">
        <v>74</v>
      </c>
      <c r="L16" s="36">
        <v>1121898303</v>
      </c>
      <c r="M16" s="17" t="s">
        <v>53</v>
      </c>
      <c r="N16" s="31" t="s">
        <v>8</v>
      </c>
      <c r="O16" s="31" t="s">
        <v>9</v>
      </c>
      <c r="P16" s="31">
        <v>2</v>
      </c>
      <c r="Q16" s="32">
        <v>44659</v>
      </c>
      <c r="R16" s="22">
        <v>44719</v>
      </c>
      <c r="S16" s="33">
        <v>1250</v>
      </c>
      <c r="T16" s="23">
        <v>44697</v>
      </c>
      <c r="U16" s="24">
        <v>0</v>
      </c>
      <c r="V16" s="24">
        <v>0</v>
      </c>
      <c r="W16" s="25">
        <v>0</v>
      </c>
      <c r="X16" s="24">
        <v>0</v>
      </c>
      <c r="Y16" s="26">
        <v>0</v>
      </c>
      <c r="Z16" s="39">
        <v>2601000</v>
      </c>
      <c r="AA16" s="27">
        <v>44696</v>
      </c>
      <c r="AB16" s="28" t="s">
        <v>54</v>
      </c>
    </row>
    <row r="17" spans="1:28" x14ac:dyDescent="0.25">
      <c r="A17" s="16">
        <v>439</v>
      </c>
      <c r="B17" s="30">
        <v>44664</v>
      </c>
      <c r="C17" s="17" t="s">
        <v>7</v>
      </c>
      <c r="D17" s="18" t="s">
        <v>84</v>
      </c>
      <c r="E17" s="64">
        <v>23040000</v>
      </c>
      <c r="F17" s="64">
        <v>5760000</v>
      </c>
      <c r="G17" s="62">
        <v>211020105</v>
      </c>
      <c r="H17" s="71">
        <v>614</v>
      </c>
      <c r="I17" s="67">
        <v>44652</v>
      </c>
      <c r="J17" s="37">
        <v>23040000</v>
      </c>
      <c r="K17" s="20" t="s">
        <v>75</v>
      </c>
      <c r="L17" s="36">
        <v>1014290020</v>
      </c>
      <c r="M17" s="17" t="s">
        <v>50</v>
      </c>
      <c r="N17" s="31" t="s">
        <v>8</v>
      </c>
      <c r="O17" s="31" t="s">
        <v>11</v>
      </c>
      <c r="P17" s="31">
        <v>108</v>
      </c>
      <c r="Q17" s="32">
        <v>44664</v>
      </c>
      <c r="R17" s="22">
        <v>44773</v>
      </c>
      <c r="S17" s="33">
        <v>1261</v>
      </c>
      <c r="T17" s="23"/>
      <c r="U17" s="24"/>
      <c r="V17" s="24"/>
      <c r="W17" s="25"/>
      <c r="X17" s="24"/>
      <c r="Y17" s="26"/>
      <c r="Z17" s="39">
        <f t="shared" ref="Z17:Z22" si="1">+E17</f>
        <v>23040000</v>
      </c>
      <c r="AA17" s="27"/>
    </row>
    <row r="18" spans="1:28" x14ac:dyDescent="0.25">
      <c r="A18" s="16">
        <v>440</v>
      </c>
      <c r="B18" s="30">
        <v>44669</v>
      </c>
      <c r="C18" s="17" t="s">
        <v>7</v>
      </c>
      <c r="D18" s="18" t="s">
        <v>83</v>
      </c>
      <c r="E18" s="37">
        <v>1957933</v>
      </c>
      <c r="F18" s="64">
        <v>1366000</v>
      </c>
      <c r="G18" s="62">
        <v>211020205</v>
      </c>
      <c r="H18" s="71">
        <v>638</v>
      </c>
      <c r="I18" s="67">
        <v>44662</v>
      </c>
      <c r="J18" s="37">
        <v>2231133</v>
      </c>
      <c r="K18" s="20" t="s">
        <v>42</v>
      </c>
      <c r="L18" s="36">
        <v>52886300</v>
      </c>
      <c r="M18" s="17" t="s">
        <v>31</v>
      </c>
      <c r="N18" s="31" t="s">
        <v>8</v>
      </c>
      <c r="O18" s="31" t="s">
        <v>11</v>
      </c>
      <c r="P18" s="31">
        <v>43</v>
      </c>
      <c r="Q18" s="32">
        <v>44669</v>
      </c>
      <c r="R18" s="22">
        <f>+Q18+P18</f>
        <v>44712</v>
      </c>
      <c r="S18" s="33">
        <v>1262</v>
      </c>
      <c r="T18" s="23"/>
      <c r="U18" s="24"/>
      <c r="V18" s="24"/>
      <c r="W18" s="25"/>
      <c r="X18" s="24"/>
      <c r="Y18" s="26"/>
      <c r="Z18" s="39">
        <f t="shared" si="1"/>
        <v>1957933</v>
      </c>
      <c r="AA18" s="27"/>
    </row>
    <row r="19" spans="1:28" x14ac:dyDescent="0.25">
      <c r="A19" s="34">
        <v>441</v>
      </c>
      <c r="B19" s="30">
        <v>44671</v>
      </c>
      <c r="C19" s="17" t="s">
        <v>7</v>
      </c>
      <c r="D19" s="18" t="s">
        <v>85</v>
      </c>
      <c r="E19" s="37">
        <v>7312500</v>
      </c>
      <c r="F19" s="64">
        <v>3000000</v>
      </c>
      <c r="G19" s="62">
        <v>211020105</v>
      </c>
      <c r="H19" s="71">
        <v>641</v>
      </c>
      <c r="I19" s="67">
        <v>44669</v>
      </c>
      <c r="J19" s="37">
        <v>7312500</v>
      </c>
      <c r="K19" s="20" t="s">
        <v>76</v>
      </c>
      <c r="L19" s="36">
        <v>1007698262</v>
      </c>
      <c r="M19" s="17" t="s">
        <v>55</v>
      </c>
      <c r="N19" s="31" t="s">
        <v>8</v>
      </c>
      <c r="O19" s="31" t="s">
        <v>11</v>
      </c>
      <c r="P19" s="31">
        <v>71</v>
      </c>
      <c r="Q19" s="32">
        <v>44672</v>
      </c>
      <c r="R19" s="22">
        <v>44742</v>
      </c>
      <c r="S19" s="33">
        <v>1290</v>
      </c>
      <c r="T19" s="23"/>
      <c r="U19" s="24"/>
      <c r="V19" s="24"/>
      <c r="W19" s="25"/>
      <c r="X19" s="24"/>
      <c r="Y19" s="26"/>
      <c r="Z19" s="39">
        <f t="shared" si="1"/>
        <v>7312500</v>
      </c>
      <c r="AA19" s="27"/>
    </row>
    <row r="20" spans="1:28" x14ac:dyDescent="0.25">
      <c r="A20" s="16">
        <v>442</v>
      </c>
      <c r="B20" s="30">
        <v>44673</v>
      </c>
      <c r="C20" s="17" t="s">
        <v>7</v>
      </c>
      <c r="D20" s="18" t="s">
        <v>84</v>
      </c>
      <c r="E20" s="37">
        <v>17920000</v>
      </c>
      <c r="F20" s="64">
        <v>7040000</v>
      </c>
      <c r="G20" s="62">
        <v>211020105</v>
      </c>
      <c r="H20" s="71">
        <v>651</v>
      </c>
      <c r="I20" s="67">
        <v>44671</v>
      </c>
      <c r="J20" s="37">
        <v>17920000</v>
      </c>
      <c r="K20" s="20" t="s">
        <v>77</v>
      </c>
      <c r="L20" s="36">
        <v>1121922689</v>
      </c>
      <c r="M20" s="17" t="s">
        <v>50</v>
      </c>
      <c r="N20" s="31" t="s">
        <v>8</v>
      </c>
      <c r="O20" s="31" t="s">
        <v>11</v>
      </c>
      <c r="P20" s="31">
        <v>69</v>
      </c>
      <c r="Q20" s="32">
        <v>44673</v>
      </c>
      <c r="R20" s="22">
        <v>44742</v>
      </c>
      <c r="S20" s="33">
        <v>1297</v>
      </c>
      <c r="T20" s="23"/>
      <c r="U20" s="24"/>
      <c r="V20" s="24"/>
      <c r="W20" s="25"/>
      <c r="X20" s="24"/>
      <c r="Y20" s="26"/>
      <c r="Z20" s="39">
        <f t="shared" si="1"/>
        <v>17920000</v>
      </c>
      <c r="AA20" s="27"/>
    </row>
    <row r="21" spans="1:28" x14ac:dyDescent="0.25">
      <c r="A21" s="16">
        <v>443</v>
      </c>
      <c r="B21" s="30">
        <v>44680</v>
      </c>
      <c r="C21" s="17" t="s">
        <v>7</v>
      </c>
      <c r="D21" s="18" t="s">
        <v>80</v>
      </c>
      <c r="E21" s="37">
        <v>2732000</v>
      </c>
      <c r="F21" s="64">
        <f>+E21/2</f>
        <v>1366000</v>
      </c>
      <c r="G21" s="62">
        <v>211020205</v>
      </c>
      <c r="H21" s="71">
        <v>658</v>
      </c>
      <c r="I21" s="67">
        <v>44672</v>
      </c>
      <c r="J21" s="37">
        <v>2732000</v>
      </c>
      <c r="K21" s="20" t="s">
        <v>38</v>
      </c>
      <c r="L21" s="36">
        <v>1071165378</v>
      </c>
      <c r="M21" s="17" t="s">
        <v>49</v>
      </c>
      <c r="N21" s="31" t="s">
        <v>8</v>
      </c>
      <c r="O21" s="31" t="s">
        <v>9</v>
      </c>
      <c r="P21" s="31">
        <v>2</v>
      </c>
      <c r="Q21" s="32">
        <v>44683</v>
      </c>
      <c r="R21" s="22">
        <v>44743</v>
      </c>
      <c r="S21" s="33">
        <v>1322</v>
      </c>
      <c r="T21" s="23"/>
      <c r="U21" s="24"/>
      <c r="V21" s="24"/>
      <c r="W21" s="25"/>
      <c r="X21" s="24"/>
      <c r="Y21" s="26"/>
      <c r="Z21" s="39">
        <f t="shared" si="1"/>
        <v>2732000</v>
      </c>
      <c r="AA21" s="27"/>
    </row>
    <row r="22" spans="1:28" x14ac:dyDescent="0.25">
      <c r="A22" s="16">
        <v>444</v>
      </c>
      <c r="B22" s="30">
        <v>44680</v>
      </c>
      <c r="C22" s="17" t="s">
        <v>7</v>
      </c>
      <c r="D22" s="18" t="s">
        <v>87</v>
      </c>
      <c r="E22" s="37">
        <v>6000000</v>
      </c>
      <c r="F22" s="64">
        <v>3000000</v>
      </c>
      <c r="G22" s="62">
        <v>211020105</v>
      </c>
      <c r="H22" s="71">
        <v>642</v>
      </c>
      <c r="I22" s="67">
        <v>44669</v>
      </c>
      <c r="J22" s="37">
        <v>6000000</v>
      </c>
      <c r="K22" s="20" t="s">
        <v>66</v>
      </c>
      <c r="L22" s="38">
        <v>1045025332</v>
      </c>
      <c r="M22" s="17" t="s">
        <v>45</v>
      </c>
      <c r="N22" s="31" t="s">
        <v>8</v>
      </c>
      <c r="O22" s="31" t="s">
        <v>9</v>
      </c>
      <c r="P22" s="31">
        <v>2</v>
      </c>
      <c r="Q22" s="32">
        <v>44682</v>
      </c>
      <c r="R22" s="22">
        <v>44742</v>
      </c>
      <c r="S22" s="33">
        <v>1323</v>
      </c>
      <c r="T22" s="23"/>
      <c r="U22" s="24"/>
      <c r="V22" s="24"/>
      <c r="W22" s="25"/>
      <c r="X22" s="24"/>
      <c r="Y22" s="26"/>
      <c r="Z22" s="39">
        <f t="shared" si="1"/>
        <v>6000000</v>
      </c>
      <c r="AA22" s="27"/>
    </row>
    <row r="23" spans="1:28" x14ac:dyDescent="0.25">
      <c r="A23" s="34">
        <v>445</v>
      </c>
      <c r="B23" s="30">
        <v>44680</v>
      </c>
      <c r="C23" s="17" t="s">
        <v>7</v>
      </c>
      <c r="D23" s="18" t="s">
        <v>84</v>
      </c>
      <c r="E23" s="37">
        <v>23040000</v>
      </c>
      <c r="F23" s="64">
        <v>5760000</v>
      </c>
      <c r="G23" s="62">
        <v>211020105</v>
      </c>
      <c r="H23" s="71">
        <v>678</v>
      </c>
      <c r="I23" s="67">
        <v>44678</v>
      </c>
      <c r="J23" s="37">
        <v>23040000</v>
      </c>
      <c r="K23" s="20" t="s">
        <v>17</v>
      </c>
      <c r="L23" s="36">
        <v>1044392412</v>
      </c>
      <c r="M23" s="17" t="s">
        <v>50</v>
      </c>
      <c r="N23" s="31" t="s">
        <v>8</v>
      </c>
      <c r="O23" s="31" t="s">
        <v>9</v>
      </c>
      <c r="P23" s="31">
        <v>4</v>
      </c>
      <c r="Q23" s="32">
        <v>44682</v>
      </c>
      <c r="R23" s="22">
        <v>44804</v>
      </c>
      <c r="S23" s="33">
        <v>1325</v>
      </c>
      <c r="T23" s="23" t="s">
        <v>95</v>
      </c>
      <c r="U23" s="24">
        <v>0</v>
      </c>
      <c r="V23" s="24">
        <v>0</v>
      </c>
      <c r="W23" s="25">
        <v>0</v>
      </c>
      <c r="X23" s="24">
        <v>0</v>
      </c>
      <c r="Y23" s="26">
        <v>0</v>
      </c>
      <c r="Z23" s="39">
        <v>13432320</v>
      </c>
      <c r="AA23" s="27">
        <v>44753</v>
      </c>
      <c r="AB23" s="28" t="s">
        <v>88</v>
      </c>
    </row>
    <row r="24" spans="1:28" x14ac:dyDescent="0.25">
      <c r="A24" s="16">
        <v>446</v>
      </c>
      <c r="B24" s="30">
        <v>44680</v>
      </c>
      <c r="C24" s="17" t="s">
        <v>7</v>
      </c>
      <c r="D24" s="18" t="s">
        <v>84</v>
      </c>
      <c r="E24" s="37">
        <v>23040000</v>
      </c>
      <c r="F24" s="64">
        <v>5760000</v>
      </c>
      <c r="G24" s="62">
        <v>211020105</v>
      </c>
      <c r="H24" s="71">
        <v>680</v>
      </c>
      <c r="I24" s="67">
        <v>44678</v>
      </c>
      <c r="J24" s="37">
        <v>23040000</v>
      </c>
      <c r="K24" s="20" t="s">
        <v>30</v>
      </c>
      <c r="L24" s="36">
        <v>1121877050</v>
      </c>
      <c r="M24" s="17" t="s">
        <v>50</v>
      </c>
      <c r="N24" s="31" t="s">
        <v>8</v>
      </c>
      <c r="O24" s="31" t="s">
        <v>9</v>
      </c>
      <c r="P24" s="31">
        <v>4</v>
      </c>
      <c r="Q24" s="32">
        <v>44682</v>
      </c>
      <c r="R24" s="22">
        <v>44804</v>
      </c>
      <c r="S24" s="33">
        <v>1326</v>
      </c>
      <c r="T24" s="23">
        <v>44753</v>
      </c>
      <c r="U24" s="24">
        <v>0</v>
      </c>
      <c r="V24" s="24">
        <v>0</v>
      </c>
      <c r="W24" s="25">
        <v>0</v>
      </c>
      <c r="X24" s="24">
        <v>0</v>
      </c>
      <c r="Y24" s="26">
        <v>0</v>
      </c>
      <c r="Z24" s="39">
        <v>14592000</v>
      </c>
      <c r="AA24" s="27">
        <v>44753</v>
      </c>
      <c r="AB24" s="28" t="s">
        <v>54</v>
      </c>
    </row>
    <row r="25" spans="1:28" x14ac:dyDescent="0.25">
      <c r="A25" s="16">
        <v>447</v>
      </c>
      <c r="B25" s="30">
        <v>44680</v>
      </c>
      <c r="C25" s="17" t="s">
        <v>7</v>
      </c>
      <c r="D25" s="18" t="s">
        <v>84</v>
      </c>
      <c r="E25" s="37">
        <v>23040000</v>
      </c>
      <c r="F25" s="64">
        <v>5760000</v>
      </c>
      <c r="G25" s="62">
        <v>211020105</v>
      </c>
      <c r="H25" s="71">
        <v>681</v>
      </c>
      <c r="I25" s="67">
        <v>44678</v>
      </c>
      <c r="J25" s="37">
        <v>23040000</v>
      </c>
      <c r="K25" s="20" t="s">
        <v>27</v>
      </c>
      <c r="L25" s="38">
        <v>1064992764</v>
      </c>
      <c r="M25" s="17" t="s">
        <v>50</v>
      </c>
      <c r="N25" s="31" t="s">
        <v>8</v>
      </c>
      <c r="O25" s="31" t="s">
        <v>9</v>
      </c>
      <c r="P25" s="31">
        <v>4</v>
      </c>
      <c r="Q25" s="32">
        <v>44682</v>
      </c>
      <c r="R25" s="22">
        <v>44804</v>
      </c>
      <c r="S25" s="33">
        <v>1327</v>
      </c>
      <c r="T25" s="23"/>
      <c r="U25" s="24"/>
      <c r="V25" s="24"/>
      <c r="W25" s="25"/>
      <c r="X25" s="24"/>
      <c r="Y25" s="26"/>
      <c r="Z25" s="39">
        <f t="shared" ref="Z25:Z31" si="2">+E25</f>
        <v>23040000</v>
      </c>
      <c r="AA25" s="27"/>
    </row>
    <row r="26" spans="1:28" x14ac:dyDescent="0.25">
      <c r="A26" s="16">
        <v>448</v>
      </c>
      <c r="B26" s="30">
        <v>44680</v>
      </c>
      <c r="C26" s="17" t="s">
        <v>7</v>
      </c>
      <c r="D26" s="18" t="s">
        <v>84</v>
      </c>
      <c r="E26" s="37">
        <v>23040000</v>
      </c>
      <c r="F26" s="64">
        <v>5760000</v>
      </c>
      <c r="G26" s="62">
        <v>211020105</v>
      </c>
      <c r="H26" s="71">
        <v>682</v>
      </c>
      <c r="I26" s="67">
        <v>44678</v>
      </c>
      <c r="J26" s="37">
        <v>23040000</v>
      </c>
      <c r="K26" s="41" t="s">
        <v>78</v>
      </c>
      <c r="L26" s="40">
        <v>1128053542</v>
      </c>
      <c r="M26" s="17" t="s">
        <v>50</v>
      </c>
      <c r="N26" s="31" t="s">
        <v>8</v>
      </c>
      <c r="O26" s="31" t="s">
        <v>9</v>
      </c>
      <c r="P26" s="31">
        <v>4</v>
      </c>
      <c r="Q26" s="32">
        <v>44682</v>
      </c>
      <c r="R26" s="22">
        <v>44804</v>
      </c>
      <c r="S26" s="33">
        <v>1328</v>
      </c>
      <c r="T26" s="23"/>
      <c r="U26" s="24"/>
      <c r="V26" s="24"/>
      <c r="W26" s="25"/>
      <c r="X26" s="24"/>
      <c r="Y26" s="26"/>
      <c r="Z26" s="39">
        <f t="shared" si="2"/>
        <v>23040000</v>
      </c>
      <c r="AA26" s="27"/>
    </row>
    <row r="27" spans="1:28" x14ac:dyDescent="0.25">
      <c r="A27" s="34">
        <v>449</v>
      </c>
      <c r="B27" s="30">
        <v>44680</v>
      </c>
      <c r="C27" s="17" t="s">
        <v>7</v>
      </c>
      <c r="D27" s="18" t="s">
        <v>84</v>
      </c>
      <c r="E27" s="37">
        <v>21312000</v>
      </c>
      <c r="F27" s="64">
        <v>7104000</v>
      </c>
      <c r="G27" s="62">
        <v>211020105</v>
      </c>
      <c r="H27" s="71">
        <v>683</v>
      </c>
      <c r="I27" s="67">
        <v>44678</v>
      </c>
      <c r="J27" s="37">
        <v>21312000</v>
      </c>
      <c r="K27" s="41" t="s">
        <v>28</v>
      </c>
      <c r="L27" s="40">
        <v>10237408</v>
      </c>
      <c r="M27" s="17" t="s">
        <v>50</v>
      </c>
      <c r="N27" s="31" t="s">
        <v>8</v>
      </c>
      <c r="O27" s="31" t="s">
        <v>9</v>
      </c>
      <c r="P27" s="31">
        <v>3</v>
      </c>
      <c r="Q27" s="32">
        <v>44682</v>
      </c>
      <c r="R27" s="22">
        <v>44773</v>
      </c>
      <c r="S27" s="33">
        <v>1329</v>
      </c>
      <c r="T27" s="23"/>
      <c r="U27" s="24"/>
      <c r="V27" s="24"/>
      <c r="W27" s="25"/>
      <c r="X27" s="24"/>
      <c r="Y27" s="26"/>
      <c r="Z27" s="39">
        <f t="shared" si="2"/>
        <v>21312000</v>
      </c>
      <c r="AA27" s="27"/>
    </row>
    <row r="28" spans="1:28" x14ac:dyDescent="0.25">
      <c r="A28" s="16">
        <v>450</v>
      </c>
      <c r="B28" s="30">
        <v>44680</v>
      </c>
      <c r="C28" s="17" t="s">
        <v>7</v>
      </c>
      <c r="D28" s="18" t="s">
        <v>84</v>
      </c>
      <c r="E28" s="37">
        <v>21312000</v>
      </c>
      <c r="F28" s="64">
        <v>7104000</v>
      </c>
      <c r="G28" s="62">
        <v>211020105</v>
      </c>
      <c r="H28" s="71">
        <v>684</v>
      </c>
      <c r="I28" s="67">
        <v>44678</v>
      </c>
      <c r="J28" s="37">
        <v>21312000</v>
      </c>
      <c r="K28" s="20" t="s">
        <v>33</v>
      </c>
      <c r="L28" s="36">
        <v>25799970</v>
      </c>
      <c r="M28" s="17" t="s">
        <v>50</v>
      </c>
      <c r="N28" s="31" t="s">
        <v>8</v>
      </c>
      <c r="O28" s="31" t="s">
        <v>9</v>
      </c>
      <c r="P28" s="31">
        <v>3</v>
      </c>
      <c r="Q28" s="32">
        <v>44682</v>
      </c>
      <c r="R28" s="22">
        <v>44773</v>
      </c>
      <c r="S28" s="33">
        <v>1330</v>
      </c>
      <c r="T28" s="23"/>
      <c r="U28" s="24"/>
      <c r="V28" s="24"/>
      <c r="W28" s="25"/>
      <c r="X28" s="24"/>
      <c r="Y28" s="26"/>
      <c r="Z28" s="39">
        <f t="shared" si="2"/>
        <v>21312000</v>
      </c>
      <c r="AA28" s="27"/>
    </row>
    <row r="29" spans="1:28" x14ac:dyDescent="0.25">
      <c r="A29" s="16">
        <v>451</v>
      </c>
      <c r="B29" s="30">
        <v>44680</v>
      </c>
      <c r="C29" s="17" t="s">
        <v>7</v>
      </c>
      <c r="D29" s="18" t="s">
        <v>84</v>
      </c>
      <c r="E29" s="37">
        <v>21312000</v>
      </c>
      <c r="F29" s="64">
        <v>7104000</v>
      </c>
      <c r="G29" s="62">
        <v>211020105</v>
      </c>
      <c r="H29" s="71">
        <v>685</v>
      </c>
      <c r="I29" s="67">
        <v>44678</v>
      </c>
      <c r="J29" s="37">
        <v>21312000</v>
      </c>
      <c r="K29" s="20" t="s">
        <v>89</v>
      </c>
      <c r="L29" s="38">
        <v>65775864</v>
      </c>
      <c r="M29" s="17" t="s">
        <v>50</v>
      </c>
      <c r="N29" s="31" t="s">
        <v>8</v>
      </c>
      <c r="O29" s="31" t="s">
        <v>9</v>
      </c>
      <c r="P29" s="31">
        <v>3</v>
      </c>
      <c r="Q29" s="32">
        <v>44682</v>
      </c>
      <c r="R29" s="22">
        <v>44773</v>
      </c>
      <c r="S29" s="33">
        <v>1331</v>
      </c>
      <c r="T29" s="23"/>
      <c r="U29" s="24"/>
      <c r="V29" s="24"/>
      <c r="W29" s="25"/>
      <c r="X29" s="24"/>
      <c r="Y29" s="26"/>
      <c r="Z29" s="39">
        <f t="shared" si="2"/>
        <v>21312000</v>
      </c>
      <c r="AA29" s="27"/>
    </row>
    <row r="30" spans="1:28" x14ac:dyDescent="0.25">
      <c r="A30" s="16">
        <v>452</v>
      </c>
      <c r="B30" s="30">
        <v>44680</v>
      </c>
      <c r="C30" s="17" t="s">
        <v>7</v>
      </c>
      <c r="D30" s="18" t="s">
        <v>84</v>
      </c>
      <c r="E30" s="37">
        <v>16640000</v>
      </c>
      <c r="F30" s="64">
        <f>+E30/4</f>
        <v>4160000</v>
      </c>
      <c r="G30" s="62">
        <v>211020105</v>
      </c>
      <c r="H30" s="71">
        <v>686</v>
      </c>
      <c r="I30" s="67">
        <v>44678</v>
      </c>
      <c r="J30" s="37">
        <v>16640000</v>
      </c>
      <c r="K30" s="20" t="s">
        <v>15</v>
      </c>
      <c r="L30" s="36">
        <v>1047429549</v>
      </c>
      <c r="M30" s="17" t="s">
        <v>50</v>
      </c>
      <c r="N30" s="31" t="s">
        <v>8</v>
      </c>
      <c r="O30" s="31" t="s">
        <v>9</v>
      </c>
      <c r="P30" s="31">
        <v>4</v>
      </c>
      <c r="Q30" s="32">
        <v>44682</v>
      </c>
      <c r="R30" s="22">
        <v>44804</v>
      </c>
      <c r="S30" s="33">
        <v>1332</v>
      </c>
      <c r="T30" s="23"/>
      <c r="U30" s="24"/>
      <c r="V30" s="24"/>
      <c r="W30" s="25"/>
      <c r="X30" s="24"/>
      <c r="Y30" s="26"/>
      <c r="Z30" s="39">
        <f t="shared" si="2"/>
        <v>16640000</v>
      </c>
      <c r="AA30" s="27"/>
    </row>
    <row r="31" spans="1:28" x14ac:dyDescent="0.25">
      <c r="A31" s="34">
        <v>453</v>
      </c>
      <c r="B31" s="30">
        <v>44680</v>
      </c>
      <c r="C31" s="17" t="s">
        <v>7</v>
      </c>
      <c r="D31" s="18" t="s">
        <v>79</v>
      </c>
      <c r="E31" s="19">
        <v>3410200</v>
      </c>
      <c r="F31" s="61">
        <v>1734000</v>
      </c>
      <c r="G31" s="62">
        <v>211020205</v>
      </c>
      <c r="H31" s="71">
        <v>689</v>
      </c>
      <c r="I31" s="66">
        <v>44680</v>
      </c>
      <c r="J31" s="65">
        <v>3468000</v>
      </c>
      <c r="K31" s="20" t="s">
        <v>67</v>
      </c>
      <c r="L31" s="21">
        <v>1120574755</v>
      </c>
      <c r="M31" s="17" t="s">
        <v>64</v>
      </c>
      <c r="N31" s="31" t="s">
        <v>8</v>
      </c>
      <c r="O31" s="31" t="s">
        <v>11</v>
      </c>
      <c r="P31" s="31">
        <v>59</v>
      </c>
      <c r="Q31" s="32">
        <v>44684</v>
      </c>
      <c r="R31" s="22">
        <v>44742</v>
      </c>
      <c r="S31" s="33">
        <v>1338</v>
      </c>
      <c r="T31" s="23"/>
      <c r="U31" s="24"/>
      <c r="V31" s="24"/>
      <c r="W31" s="25"/>
      <c r="X31" s="24"/>
      <c r="Y31" s="26"/>
      <c r="Z31" s="39">
        <f t="shared" si="2"/>
        <v>3410200</v>
      </c>
      <c r="AA31" s="27"/>
    </row>
  </sheetData>
  <autoFilter ref="A1:AF3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2022-05-16T17:49:24Z</cp:lastPrinted>
  <dcterms:created xsi:type="dcterms:W3CDTF">2018-12-29T17:34:30Z</dcterms:created>
  <dcterms:modified xsi:type="dcterms:W3CDTF">2022-10-03T20:56:38Z</dcterms:modified>
</cp:coreProperties>
</file>